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definedNames>
    <definedName function="false" hidden="false" localSheetId="0" name="_xlnm.Print_Area" vbProcedure="false">Tabelle1!$A$1:$J$50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<sst xmlns="http://schemas.openxmlformats.org/spreadsheetml/2006/main" count="112" uniqueCount="83">
  <si>
    <t xml:space="preserve">Determination of the resolution (complete system: camera, lens, film/sensor)</t>
  </si>
  <si>
    <t xml:space="preserve">Camera values</t>
  </si>
  <si>
    <t xml:space="preserve">Image values</t>
  </si>
  <si>
    <t xml:space="preserve">Calculated values</t>
  </si>
  <si>
    <t xml:space="preserve">Camera</t>
  </si>
  <si>
    <t xml:space="preserve">Sony alpha 6000</t>
  </si>
  <si>
    <t xml:space="preserve">Lens</t>
  </si>
  <si>
    <t xml:space="preserve">30 mm Macro</t>
  </si>
  <si>
    <t xml:space="preserve">Focal length</t>
  </si>
  <si>
    <t xml:space="preserve">mm</t>
  </si>
  <si>
    <t xml:space="preserve">lens</t>
  </si>
  <si>
    <t xml:space="preserve">KB focal length</t>
  </si>
  <si>
    <t xml:space="preserve">35mm equivalent</t>
  </si>
  <si>
    <t xml:space="preserve">Crop factor</t>
  </si>
  <si>
    <t xml:space="preserve">Film</t>
  </si>
  <si>
    <t xml:space="preserve">Negative/sensor width</t>
  </si>
  <si>
    <t xml:space="preserve">Minox film negative</t>
  </si>
  <si>
    <t xml:space="preserve">Negative/sensor height</t>
  </si>
  <si>
    <t xml:space="preserve">Negativesensor size</t>
  </si>
  <si>
    <t xml:space="preserve">mm²</t>
  </si>
  <si>
    <t xml:space="preserve">Digital image width</t>
  </si>
  <si>
    <t xml:space="preserve">Pixel</t>
  </si>
  <si>
    <t xml:space="preserve">(from image file)</t>
  </si>
  <si>
    <t xml:space="preserve">Digital image height</t>
  </si>
  <si>
    <t xml:space="preserve">Pixel size on negative/sensor</t>
  </si>
  <si>
    <t xml:space="preserve">(Negative or sensor width / Digitized negative width)</t>
  </si>
  <si>
    <t xml:space="preserve">Image file</t>
  </si>
  <si>
    <t xml:space="preserve">_DSC2552.JPG</t>
  </si>
  <si>
    <t xml:space="preserve">Shooting technique</t>
  </si>
  <si>
    <t xml:space="preserve">f=30mm, f/8, 1/13s, ISO 100</t>
  </si>
  <si>
    <t xml:space="preserve">Object distance</t>
  </si>
  <si>
    <t xml:space="preserve">measured with a ruler</t>
  </si>
  <si>
    <t xml:space="preserve">Object reference width</t>
  </si>
  <si>
    <t xml:space="preserve">(object width of the test pattern)</t>
  </si>
  <si>
    <t xml:space="preserve">Digitized negative width</t>
  </si>
  <si>
    <t xml:space="preserve">(negative width in image file)</t>
  </si>
  <si>
    <t xml:space="preserve">Image reference width</t>
  </si>
  <si>
    <t xml:space="preserve">(measured in image file)</t>
  </si>
  <si>
    <t xml:space="preserve">Magnification object-negative</t>
  </si>
  <si>
    <t xml:space="preserve">(Object reference width / Image reference width </t>
  </si>
  <si>
    <t xml:space="preserve">* Digitized negative width / Negative/sensor width)</t>
  </si>
  <si>
    <t xml:space="preserve">Siemens star</t>
  </si>
  <si>
    <t xml:space="preserve">Rays</t>
  </si>
  <si>
    <t xml:space="preserve">(https://www.ags.tu-bs.de/?id=produktionen:medientechnik:siemensstern)</t>
  </si>
  <si>
    <t xml:space="preserve">Limiting diameter (scan)</t>
  </si>
  <si>
    <t xml:space="preserve">(measured in scan)</t>
  </si>
  <si>
    <t xml:space="preserve">Limiting diameter (negative)</t>
  </si>
  <si>
    <t xml:space="preserve">(Limiting diameter scan * pixel size)</t>
  </si>
  <si>
    <t xml:space="preserve">Limiting diameter (object)</t>
  </si>
  <si>
    <t xml:space="preserve">(Limiting diameter negative * magnification)</t>
  </si>
  <si>
    <t xml:space="preserve">Circumference on negative</t>
  </si>
  <si>
    <t xml:space="preserve">(Limiting diameter negative* pi)</t>
  </si>
  <si>
    <t xml:space="preserve">Line pairs per mm</t>
  </si>
  <si>
    <t xml:space="preserve">LP/mm</t>
  </si>
  <si>
    <t xml:space="preserve">(number of rays / circumference on negative)</t>
  </si>
  <si>
    <t xml:space="preserve">Lines / picture height</t>
  </si>
  <si>
    <t xml:space="preserve">LPH</t>
  </si>
  <si>
    <t xml:space="preserve">(Negative height *line pairs *2)</t>
  </si>
  <si>
    <t xml:space="preserve">Photo print up to</t>
  </si>
  <si>
    <t xml:space="preserve">Photo print max. size in mm x mm (at 5 LP/mm eye resolution limit)</t>
  </si>
  <si>
    <t xml:space="preserve">USAF 1951</t>
  </si>
  <si>
    <t xml:space="preserve">top left</t>
  </si>
  <si>
    <t xml:space="preserve">top right</t>
  </si>
  <si>
    <t xml:space="preserve">bottom right</t>
  </si>
  <si>
    <t xml:space="preserve">bottom left</t>
  </si>
  <si>
    <t xml:space="preserve">Group</t>
  </si>
  <si>
    <t xml:space="preserve">Element</t>
  </si>
  <si>
    <t xml:space="preserve">Resolution’</t>
  </si>
  <si>
    <t xml:space="preserve">Resolution</t>
  </si>
  <si>
    <t xml:space="preserve">(Resolution': object size)</t>
  </si>
  <si>
    <t xml:space="preserve">(Resolution = magnification * resolution')</t>
  </si>
  <si>
    <t xml:space="preserve">Averaged resolution</t>
  </si>
  <si>
    <t xml:space="preserve">(Siemens star + USAF average)/2</t>
  </si>
  <si>
    <t xml:space="preserve">Nyquist solution limit</t>
  </si>
  <si>
    <t xml:space="preserve">(1 / (2 * pixel size)</t>
  </si>
  <si>
    <t xml:space="preserve">Safe location frequency</t>
  </si>
  <si>
    <t xml:space="preserve">(1 / (4 * pixel size)</t>
  </si>
  <si>
    <t xml:space="preserve">Max. magnification</t>
  </si>
  <si>
    <t xml:space="preserve">1 : x</t>
  </si>
  <si>
    <t xml:space="preserve">(bei 5 LP/mm object size)</t>
  </si>
  <si>
    <t xml:space="preserve">Max. picture width</t>
  </si>
  <si>
    <t xml:space="preserve">(Max. magnification * Negative/sensor width)</t>
  </si>
  <si>
    <t xml:space="preserve">Diagonal of sensor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</si>
</sst>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</font>
    <font>
      <b val="true"/>
      <sz val="10"/>
      <name val="Arial"/>
      <family val="2"/>
    </font>
    <font>
      <i val="true"/>
      <sz val="10"/>
      <name val="Arial"/>
      <family val="2"/>
    </font>
    <font>
      <i val="true"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FE7F5"/>
        <bgColor rgb="FFCCFFFF"/>
      </patternFill>
    </fill>
    <fill>
      <patternFill patternType="solid">
        <fgColor rgb="FFFF0000"/>
        <bgColor rgb="FF9933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5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ags.tu-bs.de/?id=produktionen:medientechnik:siemensstern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5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5.79"/>
    <col collapsed="false" customWidth="true" hidden="false" outlineLevel="0" max="2" min="2" style="1" width="10.2"/>
    <col collapsed="false" customWidth="true" hidden="false" outlineLevel="0" max="3" min="3" style="1" width="9.94"/>
    <col collapsed="false" customWidth="true" hidden="false" outlineLevel="0" max="6" min="6" style="1" width="7.09"/>
    <col collapsed="false" customWidth="true" hidden="false" outlineLevel="0" max="9" min="9" style="1" width="7.09"/>
    <col collapsed="false" customWidth="true" hidden="false" outlineLevel="0" max="10" min="10" style="1" width="17.17"/>
    <col collapsed="false" customWidth="true" hidden="false" outlineLevel="0" max="12" min="12" style="1" width="7.09"/>
  </cols>
  <sheetData>
    <row r="1" customFormat="false" ht="12.8" hidden="false" customHeight="false" outlineLevel="0" collapsed="false">
      <c r="A1" s="2" t="s">
        <v>0</v>
      </c>
    </row>
    <row r="2" customFormat="false" ht="12.8" hidden="false" customHeight="false" outlineLevel="0" collapsed="false">
      <c r="A2" s="2"/>
    </row>
    <row r="3" customFormat="false" ht="12.8" hidden="false" customHeight="false" outlineLevel="0" collapsed="false">
      <c r="B3" s="3" t="s">
        <v>1</v>
      </c>
      <c r="C3" s="3"/>
    </row>
    <row r="4" customFormat="false" ht="12.8" hidden="false" customHeight="false" outlineLevel="0" collapsed="false">
      <c r="B4" s="4" t="s">
        <v>2</v>
      </c>
      <c r="C4" s="5"/>
      <c r="D4" s="6"/>
    </row>
    <row r="5" customFormat="false" ht="12.8" hidden="false" customHeight="false" outlineLevel="0" collapsed="false">
      <c r="B5" s="7" t="s">
        <v>3</v>
      </c>
      <c r="C5" s="7"/>
      <c r="D5" s="6"/>
    </row>
    <row r="6" customFormat="false" ht="12.8" hidden="false" customHeight="false" outlineLevel="0" collapsed="false">
      <c r="B6" s="8"/>
      <c r="C6" s="8"/>
      <c r="D6" s="6"/>
    </row>
    <row r="7" customFormat="false" ht="12.8" hidden="false" customHeight="false" outlineLevel="0" collapsed="false">
      <c r="B7" s="8"/>
      <c r="C7" s="8"/>
      <c r="D7" s="6"/>
    </row>
    <row r="8" customFormat="false" ht="12.8" hidden="false" customHeight="false" outlineLevel="0" collapsed="false">
      <c r="B8" s="8"/>
      <c r="C8" s="8"/>
      <c r="D8" s="6"/>
    </row>
    <row r="9" customFormat="false" ht="12.8" hidden="false" customHeight="false" outlineLevel="0" collapsed="false">
      <c r="A9" s="1" t="s">
        <v>4</v>
      </c>
      <c r="B9" s="9" t="s">
        <v>5</v>
      </c>
      <c r="C9" s="3"/>
      <c r="D9" s="3"/>
      <c r="E9" s="10"/>
    </row>
    <row r="10" customFormat="false" ht="12.8" hidden="false" customHeight="false" outlineLevel="0" collapsed="false">
      <c r="A10" s="1" t="s">
        <v>6</v>
      </c>
      <c r="B10" s="9" t="s">
        <v>7</v>
      </c>
      <c r="C10" s="3"/>
      <c r="D10" s="3"/>
      <c r="E10" s="10"/>
    </row>
    <row r="11" customFormat="false" ht="12.8" hidden="false" customHeight="false" outlineLevel="0" collapsed="false">
      <c r="A11" s="1" t="s">
        <v>8</v>
      </c>
      <c r="B11" s="3" t="n">
        <v>30</v>
      </c>
      <c r="C11" s="1" t="s">
        <v>9</v>
      </c>
      <c r="D11" s="11" t="s">
        <v>10</v>
      </c>
    </row>
    <row r="12" customFormat="false" ht="12.8" hidden="false" customHeight="false" outlineLevel="0" collapsed="false">
      <c r="A12" s="1" t="s">
        <v>11</v>
      </c>
      <c r="B12" s="12" t="n">
        <f aca="false">B13*B11</f>
        <v>45.7340427870717</v>
      </c>
      <c r="C12" s="1" t="s">
        <v>9</v>
      </c>
      <c r="D12" s="11" t="s">
        <v>12</v>
      </c>
    </row>
    <row r="13" customFormat="false" ht="12.8" hidden="false" customHeight="false" outlineLevel="0" collapsed="false">
      <c r="A13" s="1" t="s">
        <v>13</v>
      </c>
      <c r="B13" s="13" t="n">
        <f aca="false">43/B56</f>
        <v>1.52446809290239</v>
      </c>
    </row>
    <row r="14" customFormat="false" ht="12.8" hidden="false" customHeight="false" outlineLevel="0" collapsed="false">
      <c r="A14" s="1" t="s">
        <v>14</v>
      </c>
      <c r="B14" s="14"/>
      <c r="C14" s="5"/>
      <c r="D14" s="5"/>
      <c r="E14" s="4"/>
    </row>
    <row r="15" customFormat="false" ht="12.8" hidden="false" customHeight="false" outlineLevel="0" collapsed="false">
      <c r="A15" s="1" t="s">
        <v>15</v>
      </c>
      <c r="B15" s="3" t="n">
        <v>23.5</v>
      </c>
      <c r="C15" s="1" t="s">
        <v>9</v>
      </c>
      <c r="D15" s="11" t="s">
        <v>16</v>
      </c>
    </row>
    <row r="16" customFormat="false" ht="12.8" hidden="false" customHeight="false" outlineLevel="0" collapsed="false">
      <c r="A16" s="1" t="s">
        <v>17</v>
      </c>
      <c r="B16" s="3" t="n">
        <v>15.6</v>
      </c>
      <c r="C16" s="1" t="s">
        <v>9</v>
      </c>
      <c r="D16" s="11" t="s">
        <v>16</v>
      </c>
    </row>
    <row r="17" customFormat="false" ht="12.8" hidden="false" customHeight="false" outlineLevel="0" collapsed="false">
      <c r="A17" s="1" t="s">
        <v>18</v>
      </c>
      <c r="B17" s="7" t="n">
        <f aca="false">B15*B16</f>
        <v>366.6</v>
      </c>
      <c r="C17" s="1" t="s">
        <v>19</v>
      </c>
      <c r="D17" s="11" t="s">
        <v>16</v>
      </c>
    </row>
    <row r="18" customFormat="false" ht="12.8" hidden="false" customHeight="false" outlineLevel="0" collapsed="false">
      <c r="A18" s="1" t="s">
        <v>20</v>
      </c>
      <c r="B18" s="4" t="n">
        <v>6000</v>
      </c>
      <c r="C18" s="1" t="s">
        <v>21</v>
      </c>
      <c r="D18" s="11" t="s">
        <v>22</v>
      </c>
    </row>
    <row r="19" customFormat="false" ht="12.8" hidden="false" customHeight="false" outlineLevel="0" collapsed="false">
      <c r="A19" s="1" t="s">
        <v>23</v>
      </c>
      <c r="B19" s="4" t="n">
        <v>4000</v>
      </c>
      <c r="C19" s="1" t="s">
        <v>21</v>
      </c>
      <c r="D19" s="11" t="s">
        <v>22</v>
      </c>
    </row>
    <row r="20" customFormat="false" ht="12.8" hidden="false" customHeight="false" outlineLevel="0" collapsed="false">
      <c r="A20" s="1" t="s">
        <v>24</v>
      </c>
      <c r="B20" s="7" t="n">
        <f aca="false">B15/B25</f>
        <v>0.00391666666666667</v>
      </c>
      <c r="C20" s="8" t="s">
        <v>9</v>
      </c>
      <c r="D20" s="15" t="s">
        <v>25</v>
      </c>
    </row>
    <row r="21" customFormat="false" ht="12.8" hidden="false" customHeight="false" outlineLevel="0" collapsed="false">
      <c r="A21" s="1" t="s">
        <v>26</v>
      </c>
      <c r="B21" s="4" t="s">
        <v>27</v>
      </c>
      <c r="C21" s="5"/>
      <c r="D21" s="16"/>
      <c r="E21" s="4"/>
    </row>
    <row r="22" customFormat="false" ht="12.8" hidden="false" customHeight="false" outlineLevel="0" collapsed="false">
      <c r="A22" s="1" t="s">
        <v>28</v>
      </c>
      <c r="B22" s="5" t="s">
        <v>29</v>
      </c>
      <c r="C22" s="5"/>
      <c r="D22" s="16"/>
      <c r="E22" s="4"/>
    </row>
    <row r="23" customFormat="false" ht="12.8" hidden="false" customHeight="false" outlineLevel="0" collapsed="false">
      <c r="A23" s="1" t="s">
        <v>30</v>
      </c>
      <c r="B23" s="5" t="n">
        <v>6700</v>
      </c>
      <c r="C23" s="17" t="s">
        <v>9</v>
      </c>
      <c r="D23" s="0" t="s">
        <v>31</v>
      </c>
    </row>
    <row r="24" customFormat="false" ht="12.8" hidden="false" customHeight="false" outlineLevel="0" collapsed="false">
      <c r="A24" s="1" t="s">
        <v>32</v>
      </c>
      <c r="B24" s="5" t="n">
        <v>400</v>
      </c>
      <c r="C24" s="1" t="s">
        <v>9</v>
      </c>
      <c r="D24" s="11" t="s">
        <v>33</v>
      </c>
    </row>
    <row r="25" customFormat="false" ht="12.8" hidden="false" customHeight="false" outlineLevel="0" collapsed="false">
      <c r="A25" s="1" t="s">
        <v>34</v>
      </c>
      <c r="B25" s="4" t="n">
        <v>6000</v>
      </c>
      <c r="C25" s="8" t="s">
        <v>21</v>
      </c>
      <c r="D25" s="11" t="s">
        <v>35</v>
      </c>
    </row>
    <row r="26" customFormat="false" ht="12.8" hidden="false" customHeight="false" outlineLevel="0" collapsed="false">
      <c r="A26" s="1" t="s">
        <v>36</v>
      </c>
      <c r="B26" s="4" t="n">
        <v>458</v>
      </c>
      <c r="C26" s="8" t="s">
        <v>21</v>
      </c>
      <c r="D26" s="11" t="s">
        <v>37</v>
      </c>
    </row>
    <row r="27" customFormat="false" ht="12.8" hidden="false" customHeight="false" outlineLevel="0" collapsed="false">
      <c r="A27" s="18" t="s">
        <v>38</v>
      </c>
      <c r="B27" s="19" t="n">
        <f aca="false">B24/B15*B25/B26</f>
        <v>222.986156276131</v>
      </c>
      <c r="D27" s="11" t="s">
        <v>39</v>
      </c>
    </row>
    <row r="28" customFormat="false" ht="12.8" hidden="false" customHeight="false" outlineLevel="0" collapsed="false">
      <c r="D28" s="20" t="s">
        <v>40</v>
      </c>
    </row>
    <row r="29" customFormat="false" ht="12.8" hidden="false" customHeight="false" outlineLevel="0" collapsed="false">
      <c r="A29" s="2" t="s">
        <v>41</v>
      </c>
      <c r="B29" s="5" t="n">
        <v>48</v>
      </c>
      <c r="C29" s="1" t="s">
        <v>42</v>
      </c>
      <c r="D29" s="21" t="s">
        <v>43</v>
      </c>
    </row>
    <row r="30" customFormat="false" ht="12.8" hidden="false" customHeight="false" outlineLevel="0" collapsed="false">
      <c r="A30" s="1" t="s">
        <v>44</v>
      </c>
      <c r="B30" s="5" t="n">
        <v>23</v>
      </c>
      <c r="C30" s="1" t="s">
        <v>21</v>
      </c>
      <c r="D30" s="11" t="s">
        <v>45</v>
      </c>
    </row>
    <row r="31" customFormat="false" ht="12.8" hidden="false" customHeight="false" outlineLevel="0" collapsed="false">
      <c r="A31" s="1" t="s">
        <v>46</v>
      </c>
      <c r="B31" s="22" t="n">
        <f aca="false">B30*B20</f>
        <v>0.0900833333333333</v>
      </c>
      <c r="C31" s="1" t="s">
        <v>9</v>
      </c>
      <c r="D31" s="11" t="s">
        <v>47</v>
      </c>
    </row>
    <row r="32" customFormat="false" ht="12.8" hidden="false" customHeight="false" outlineLevel="0" collapsed="false">
      <c r="A32" s="1" t="s">
        <v>48</v>
      </c>
      <c r="B32" s="22" t="n">
        <f aca="false">B30*B20*B27</f>
        <v>20.0873362445415</v>
      </c>
      <c r="C32" s="1" t="s">
        <v>9</v>
      </c>
      <c r="D32" s="11" t="s">
        <v>49</v>
      </c>
    </row>
    <row r="33" customFormat="false" ht="12.8" hidden="false" customHeight="false" outlineLevel="0" collapsed="false">
      <c r="A33" s="18" t="s">
        <v>50</v>
      </c>
      <c r="B33" s="19" t="n">
        <f aca="false">B30*B20*PI()</f>
        <v>0.28300513821088</v>
      </c>
      <c r="C33" s="1" t="s">
        <v>9</v>
      </c>
      <c r="D33" s="11" t="s">
        <v>51</v>
      </c>
    </row>
    <row r="34" customFormat="false" ht="12.8" hidden="false" customHeight="false" outlineLevel="0" collapsed="false">
      <c r="A34" s="23" t="s">
        <v>52</v>
      </c>
      <c r="B34" s="24" t="n">
        <f aca="false">B29/B33</f>
        <v>169.608227975822</v>
      </c>
      <c r="C34" s="1" t="s">
        <v>53</v>
      </c>
      <c r="D34" s="11" t="s">
        <v>54</v>
      </c>
    </row>
    <row r="35" customFormat="false" ht="12.8" hidden="false" customHeight="false" outlineLevel="0" collapsed="false">
      <c r="A35" s="1" t="s">
        <v>55</v>
      </c>
      <c r="B35" s="25" t="n">
        <f aca="false">B16*B34*2</f>
        <v>5291.77671284564</v>
      </c>
      <c r="C35" s="1" t="s">
        <v>56</v>
      </c>
      <c r="D35" s="11" t="s">
        <v>57</v>
      </c>
    </row>
    <row r="36" customFormat="false" ht="12.8" hidden="false" customHeight="false" outlineLevel="0" collapsed="false">
      <c r="A36" s="1" t="s">
        <v>58</v>
      </c>
      <c r="B36" s="26" t="n">
        <f aca="false">B34/5*B15</f>
        <v>797.158671486363</v>
      </c>
      <c r="C36" s="27" t="n">
        <f aca="false">B34/5*B16</f>
        <v>529.177671284564</v>
      </c>
      <c r="D36" s="11" t="s">
        <v>59</v>
      </c>
    </row>
    <row r="38" customFormat="false" ht="12.8" hidden="false" customHeight="false" outlineLevel="0" collapsed="false">
      <c r="A38" s="28" t="s">
        <v>60</v>
      </c>
      <c r="B38" s="29" t="s">
        <v>61</v>
      </c>
      <c r="C38" s="30"/>
      <c r="D38" s="31" t="s">
        <v>62</v>
      </c>
      <c r="E38" s="30"/>
      <c r="F38" s="31" t="s">
        <v>63</v>
      </c>
      <c r="G38" s="30"/>
      <c r="H38" s="31" t="s">
        <v>64</v>
      </c>
      <c r="I38" s="30"/>
      <c r="J38" s="32"/>
      <c r="K38" s="33"/>
      <c r="L38" s="33"/>
    </row>
    <row r="39" customFormat="false" ht="12.8" hidden="false" customHeight="false" outlineLevel="0" collapsed="false">
      <c r="A39" s="34" t="s">
        <v>65</v>
      </c>
      <c r="B39" s="35" t="n">
        <v>-1</v>
      </c>
      <c r="C39" s="36"/>
      <c r="D39" s="35" t="n">
        <v>-1</v>
      </c>
      <c r="E39" s="36"/>
      <c r="F39" s="35" t="n">
        <v>-1</v>
      </c>
      <c r="G39" s="36"/>
      <c r="H39" s="35" t="n">
        <v>-1</v>
      </c>
      <c r="I39" s="36"/>
      <c r="J39" s="33"/>
      <c r="K39" s="33"/>
      <c r="L39" s="33"/>
    </row>
    <row r="40" customFormat="false" ht="12.8" hidden="false" customHeight="false" outlineLevel="0" collapsed="false">
      <c r="A40" s="34" t="s">
        <v>66</v>
      </c>
      <c r="B40" s="35" t="n">
        <v>5</v>
      </c>
      <c r="C40" s="36"/>
      <c r="D40" s="35" t="n">
        <v>5</v>
      </c>
      <c r="E40" s="36"/>
      <c r="F40" s="35" t="n">
        <v>5</v>
      </c>
      <c r="G40" s="36"/>
      <c r="H40" s="35" t="n">
        <v>5</v>
      </c>
      <c r="I40" s="36"/>
      <c r="J40" s="33"/>
      <c r="K40" s="33"/>
      <c r="L40" s="33"/>
    </row>
    <row r="41" customFormat="false" ht="12.8" hidden="false" customHeight="false" outlineLevel="0" collapsed="false">
      <c r="A41" s="34" t="s">
        <v>67</v>
      </c>
      <c r="B41" s="37" t="n">
        <f aca="false">2^(B39+(B40-1)/6)</f>
        <v>0.7937005259841</v>
      </c>
      <c r="C41" s="36" t="s">
        <v>53</v>
      </c>
      <c r="D41" s="37" t="n">
        <f aca="false">2^(D39+(D40-1)/6)</f>
        <v>0.7937005259841</v>
      </c>
      <c r="E41" s="36" t="s">
        <v>53</v>
      </c>
      <c r="F41" s="37" t="n">
        <f aca="false">2^(F39+(F40-1)/6)</f>
        <v>0.7937005259841</v>
      </c>
      <c r="G41" s="36" t="s">
        <v>53</v>
      </c>
      <c r="H41" s="37" t="n">
        <f aca="false">2^(H39+(H40-1)/6)</f>
        <v>0.7937005259841</v>
      </c>
      <c r="I41" s="36" t="s">
        <v>53</v>
      </c>
      <c r="J41" s="33"/>
      <c r="K41" s="33"/>
      <c r="L41" s="33"/>
    </row>
    <row r="42" customFormat="false" ht="12.8" hidden="false" customHeight="false" outlineLevel="0" collapsed="false">
      <c r="A42" s="38" t="s">
        <v>68</v>
      </c>
      <c r="B42" s="39" t="n">
        <f aca="false">B41*$B$27</f>
        <v>176.984229523538</v>
      </c>
      <c r="C42" s="40" t="s">
        <v>53</v>
      </c>
      <c r="D42" s="41" t="n">
        <f aca="false">D41*$B$27</f>
        <v>176.984229523538</v>
      </c>
      <c r="E42" s="40" t="s">
        <v>53</v>
      </c>
      <c r="F42" s="41" t="n">
        <f aca="false">F41*$B$27</f>
        <v>176.984229523538</v>
      </c>
      <c r="G42" s="40" t="s">
        <v>53</v>
      </c>
      <c r="H42" s="41" t="n">
        <f aca="false">H41*$B$27</f>
        <v>176.984229523538</v>
      </c>
      <c r="I42" s="40" t="s">
        <v>53</v>
      </c>
      <c r="J42" s="33"/>
      <c r="K42" s="33"/>
      <c r="L42" s="33"/>
    </row>
    <row r="43" customFormat="false" ht="12.8" hidden="false" customHeight="false" outlineLevel="0" collapsed="false">
      <c r="A43" s="11" t="s">
        <v>69</v>
      </c>
      <c r="B43" s="42"/>
      <c r="C43" s="43"/>
      <c r="D43" s="42"/>
      <c r="E43" s="43"/>
      <c r="F43" s="42"/>
      <c r="G43" s="43"/>
      <c r="H43" s="42"/>
      <c r="I43" s="43"/>
      <c r="J43" s="33"/>
      <c r="K43" s="33"/>
      <c r="L43" s="33"/>
    </row>
    <row r="44" customFormat="false" ht="12.8" hidden="false" customHeight="false" outlineLevel="0" collapsed="false">
      <c r="A44" s="11" t="s">
        <v>70</v>
      </c>
      <c r="B44" s="42"/>
      <c r="C44" s="43"/>
      <c r="D44" s="42"/>
      <c r="E44" s="43"/>
      <c r="F44" s="42"/>
      <c r="G44" s="43"/>
      <c r="H44" s="42"/>
      <c r="I44" s="43"/>
      <c r="J44" s="33"/>
      <c r="K44" s="33"/>
      <c r="L44" s="33"/>
    </row>
    <row r="45" customFormat="false" ht="12.8" hidden="false" customHeight="false" outlineLevel="0" collapsed="false">
      <c r="A45" s="44"/>
      <c r="B45" s="42"/>
      <c r="C45" s="43"/>
      <c r="D45" s="42"/>
      <c r="E45" s="43"/>
      <c r="F45" s="42"/>
      <c r="G45" s="43"/>
      <c r="H45" s="42"/>
      <c r="I45" s="43"/>
      <c r="J45" s="33"/>
      <c r="K45" s="33"/>
      <c r="L45" s="33"/>
    </row>
    <row r="46" customFormat="false" ht="12.8" hidden="false" customHeight="false" outlineLevel="0" collapsed="false">
      <c r="A46" s="45" t="s">
        <v>71</v>
      </c>
      <c r="B46" s="46" t="n">
        <f aca="false">(B34+(B42+D42+F42+H42)/4)/2</f>
        <v>173.29622874968</v>
      </c>
      <c r="C46" s="43" t="s">
        <v>53</v>
      </c>
      <c r="D46" s="11" t="s">
        <v>72</v>
      </c>
      <c r="E46" s="43"/>
      <c r="F46" s="42"/>
      <c r="G46" s="43"/>
      <c r="H46" s="42"/>
      <c r="I46" s="43"/>
      <c r="J46" s="33"/>
      <c r="K46" s="33"/>
      <c r="L46" s="33"/>
    </row>
    <row r="47" customFormat="false" ht="12.8" hidden="false" customHeight="false" outlineLevel="0" collapsed="false">
      <c r="A47" s="44"/>
      <c r="B47" s="42"/>
      <c r="C47" s="43"/>
      <c r="D47" s="42"/>
      <c r="E47" s="43"/>
      <c r="F47" s="42"/>
      <c r="G47" s="43"/>
      <c r="H47" s="42"/>
      <c r="I47" s="43"/>
      <c r="J47" s="33"/>
      <c r="K47" s="33"/>
      <c r="L47" s="33"/>
    </row>
    <row r="49" customFormat="false" ht="12.8" hidden="false" customHeight="false" outlineLevel="0" collapsed="false">
      <c r="A49" s="0"/>
    </row>
    <row r="50" customFormat="false" ht="12.8" hidden="false" customHeight="false" outlineLevel="0" collapsed="false">
      <c r="A50" s="0"/>
    </row>
    <row r="52" customFormat="false" ht="12.8" hidden="false" customHeight="false" outlineLevel="0" collapsed="false">
      <c r="A52" s="47" t="s">
        <v>73</v>
      </c>
      <c r="B52" s="26" t="n">
        <f aca="false">1/(2*$B$20)</f>
        <v>127.659574468085</v>
      </c>
      <c r="C52" s="1" t="s">
        <v>53</v>
      </c>
      <c r="D52" s="1" t="s">
        <v>74</v>
      </c>
    </row>
    <row r="53" customFormat="false" ht="12.8" hidden="false" customHeight="false" outlineLevel="0" collapsed="false">
      <c r="A53" s="47" t="s">
        <v>75</v>
      </c>
      <c r="B53" s="26" t="n">
        <f aca="false">1/(4*$B$20)</f>
        <v>63.8297872340426</v>
      </c>
      <c r="C53" s="1" t="s">
        <v>53</v>
      </c>
      <c r="D53" s="1" t="s">
        <v>76</v>
      </c>
    </row>
    <row r="54" customFormat="false" ht="12.8" hidden="false" customHeight="false" outlineLevel="0" collapsed="false">
      <c r="A54" s="1" t="s">
        <v>77</v>
      </c>
      <c r="B54" s="13" t="n">
        <f aca="false">B53/5</f>
        <v>12.7659574468085</v>
      </c>
      <c r="C54" s="1" t="s">
        <v>78</v>
      </c>
      <c r="D54" s="1" t="s">
        <v>79</v>
      </c>
    </row>
    <row r="55" customFormat="false" ht="12.8" hidden="false" customHeight="false" outlineLevel="0" collapsed="false">
      <c r="A55" s="1" t="s">
        <v>80</v>
      </c>
      <c r="B55" s="13" t="n">
        <f aca="false">B54*B15</f>
        <v>300</v>
      </c>
      <c r="C55" s="1" t="s">
        <v>9</v>
      </c>
      <c r="D55" s="1" t="s">
        <v>81</v>
      </c>
    </row>
    <row r="56" customFormat="false" ht="12.8" hidden="false" customHeight="false" outlineLevel="0" collapsed="false">
      <c r="A56" s="1" t="s">
        <v>82</v>
      </c>
      <c r="B56" s="13" t="n">
        <f aca="false">SQRT(B15^2+B16^2)</f>
        <v>28.2065595207923</v>
      </c>
      <c r="C56" s="1" t="s">
        <v>9</v>
      </c>
    </row>
  </sheetData>
  <hyperlinks>
    <hyperlink ref="D29" r:id="rId1" display="(https://www.ags.tu-bs.de/?id=produktionen:medientechnik:siemensstern)"/>
  </hyperlinks>
  <printOptions headings="false" gridLines="false" gridLinesSet="true" horizontalCentered="false" verticalCentered="false"/>
  <pageMargins left="0.186805555555556" right="0.152083333333333" top="0.503472222222222" bottom="1.01597222222222" header="0.511811023622047" footer="0.511811023622047"/>
  <pageSetup paperSize="9" scale="135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2217</TotalTime>
  <Application>LibreOffice/24.2.3.2$Windows_x86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2024-09-30T16:56:11Z</dcterms:created>
  <dc:creator/>
  <dc:description/>
  <dc:language>de-DE</dc:language>
  <cp:lastModifiedBy/>
  <cp:lastPrinted>2024-11-04T22:15:00Z</cp:lastPrinted>
  <dcterms:modified xsi:type="dcterms:W3CDTF">2024-11-23T16:25:34Z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