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Tabelle1!$A$1:$J$38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<sst xmlns="http://schemas.openxmlformats.org/spreadsheetml/2006/main" count="104" uniqueCount="75">
  <si>
    <t xml:space="preserve">Determination of the resolution (lens-film development)</t>
  </si>
  <si>
    <t xml:space="preserve">Camera</t>
  </si>
  <si>
    <t xml:space="preserve">Sony alpha 6000</t>
  </si>
  <si>
    <t xml:space="preserve">Lens</t>
  </si>
  <si>
    <t xml:space="preserve">30 mm Macro</t>
  </si>
  <si>
    <t xml:space="preserve">Film</t>
  </si>
  <si>
    <t xml:space="preserve">Negative width</t>
  </si>
  <si>
    <t xml:space="preserve">mm</t>
  </si>
  <si>
    <t xml:space="preserve">Data sheet</t>
  </si>
  <si>
    <t xml:space="preserve">Negative height</t>
  </si>
  <si>
    <t xml:space="preserve">Negative size</t>
  </si>
  <si>
    <t xml:space="preserve">mm²</t>
  </si>
  <si>
    <t xml:space="preserve">Scan Image width</t>
  </si>
  <si>
    <t xml:space="preserve">Pixel</t>
  </si>
  <si>
    <t xml:space="preserve">(from image file)</t>
  </si>
  <si>
    <t xml:space="preserve">Scan Image height</t>
  </si>
  <si>
    <t xml:space="preserve">Pixel size</t>
  </si>
  <si>
    <t xml:space="preserve">(Negative width / Scan width)</t>
  </si>
  <si>
    <t xml:space="preserve">Image file</t>
  </si>
  <si>
    <t xml:space="preserve">_DSC2552.JPG</t>
  </si>
  <si>
    <t xml:space="preserve">Shooting technique</t>
  </si>
  <si>
    <t xml:space="preserve">f=30mm, f/8, 1/13s, ISO 100</t>
  </si>
  <si>
    <t xml:space="preserve">Object distance</t>
  </si>
  <si>
    <t xml:space="preserve">Focal length</t>
  </si>
  <si>
    <t xml:space="preserve">KB focal length</t>
  </si>
  <si>
    <t xml:space="preserve">Object reference width</t>
  </si>
  <si>
    <t xml:space="preserve">(object width of the test pattern)</t>
  </si>
  <si>
    <t xml:space="preserve">Scan negative width</t>
  </si>
  <si>
    <t xml:space="preserve">(negative width in image file)</t>
  </si>
  <si>
    <t xml:space="preserve">Image reference width</t>
  </si>
  <si>
    <t xml:space="preserve">(measured in image file)</t>
  </si>
  <si>
    <t xml:space="preserve">Magnification object-negative</t>
  </si>
  <si>
    <t xml:space="preserve">(Object reference width / Image reference width * Scan negative width / Negative width</t>
  </si>
  <si>
    <t xml:space="preserve">Siemensstern</t>
  </si>
  <si>
    <t xml:space="preserve">Rays</t>
  </si>
  <si>
    <t xml:space="preserve">(https://www.ags.tu-bs.de/?id=produktionen:medientechnik:siemensstern)</t>
  </si>
  <si>
    <t xml:space="preserve">Limiting diameter (scan)</t>
  </si>
  <si>
    <t xml:space="preserve">(measured in scan)</t>
  </si>
  <si>
    <t xml:space="preserve">Limiting diameter (negative)</t>
  </si>
  <si>
    <t xml:space="preserve">(Limiting diameter scan * pixel size)</t>
  </si>
  <si>
    <t xml:space="preserve">Limiting diameter (object)</t>
  </si>
  <si>
    <t xml:space="preserve">(Limiting diameter negative * magnification)</t>
  </si>
  <si>
    <t xml:space="preserve">Circumference on negative</t>
  </si>
  <si>
    <t xml:space="preserve">(Limiting diameter negative* pi)</t>
  </si>
  <si>
    <t xml:space="preserve">Line pairs</t>
  </si>
  <si>
    <t xml:space="preserve">LP/mm</t>
  </si>
  <si>
    <t xml:space="preserve">(number of rays / circumference on negative)</t>
  </si>
  <si>
    <t xml:space="preserve">Lines / picture height</t>
  </si>
  <si>
    <t xml:space="preserve">LPH</t>
  </si>
  <si>
    <t xml:space="preserve">(Negative height *line pairs *2)</t>
  </si>
  <si>
    <t xml:space="preserve">Photo print up to</t>
  </si>
  <si>
    <t xml:space="preserve">Photo print max. size in mm x mm (at 5 LP/mm eye resolution limit)</t>
  </si>
  <si>
    <t xml:space="preserve">USAF</t>
  </si>
  <si>
    <t xml:space="preserve">top left</t>
  </si>
  <si>
    <t xml:space="preserve">top right</t>
  </si>
  <si>
    <t xml:space="preserve">bottom right</t>
  </si>
  <si>
    <t xml:space="preserve">bottom left</t>
  </si>
  <si>
    <t xml:space="preserve">Group</t>
  </si>
  <si>
    <t xml:space="preserve">Element</t>
  </si>
  <si>
    <t xml:space="preserve">Resolution’</t>
  </si>
  <si>
    <t xml:space="preserve">Resolution</t>
  </si>
  <si>
    <t xml:space="preserve">(Resolution': object size, calculation https://www.edmundoptics.com/knowledge-center/tech-tools/1951-usaf-resolution/)</t>
  </si>
  <si>
    <t xml:space="preserve">(Resolution = magnification * resolution')</t>
  </si>
  <si>
    <t xml:space="preserve">Nyquist Aulösungsgrenze</t>
  </si>
  <si>
    <t xml:space="preserve">(1 / (2 * pixel size)</t>
  </si>
  <si>
    <t xml:space="preserve">Sichere Ortsfrequenz</t>
  </si>
  <si>
    <t xml:space="preserve">(1 / (4 * pixel size)</t>
  </si>
  <si>
    <t xml:space="preserve">Max. magnification</t>
  </si>
  <si>
    <t xml:space="preserve">1 : x</t>
  </si>
  <si>
    <t xml:space="preserve">(bei 5 LP/mm object size)</t>
  </si>
  <si>
    <t xml:space="preserve">Max. picture width</t>
  </si>
  <si>
    <t xml:space="preserve">(max. magnification * sensor width)</t>
  </si>
  <si>
    <t xml:space="preserve">Diagonale Sensor</t>
  </si>
  <si>
    <t xml:space="preserve">Crop factor</t>
  </si>
  <si>
    <t xml:space="preserve">Brennweite KB Äquiv.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</si>
</sst>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</font>
    <font>
      <b val="true"/>
      <sz val="10"/>
      <name val="Arial"/>
      <family val="2"/>
    </font>
    <font>
      <i val="true"/>
      <sz val="10"/>
      <name val="Arial"/>
      <family val="2"/>
    </font>
    <font>
      <i val="true"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gs.tu-bs.de/?id=produktionen:medientechnik:siemensstern" TargetMode="External"/><Relationship Id="rId2" Type="http://schemas.openxmlformats.org/officeDocument/2006/relationships/hyperlink" Target="https://www.edmundoptics.com/knowledge-center/tech-tools/1951-usaf-resolution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4.06"/>
    <col collapsed="false" customWidth="true" hidden="false" outlineLevel="0" max="2" min="2" style="1" width="10.2"/>
    <col collapsed="false" customWidth="true" hidden="false" outlineLevel="0" max="3" min="3" style="1" width="9.94"/>
    <col collapsed="false" customWidth="true" hidden="false" outlineLevel="0" max="6" min="6" style="1" width="7.09"/>
    <col collapsed="false" customWidth="true" hidden="false" outlineLevel="0" max="9" min="9" style="1" width="7.09"/>
    <col collapsed="false" customWidth="true" hidden="false" outlineLevel="0" max="10" min="10" style="1" width="17.17"/>
    <col collapsed="false" customWidth="true" hidden="false" outlineLevel="0" max="12" min="12" style="1" width="7.09"/>
  </cols>
  <sheetData>
    <row r="1" customFormat="false" ht="12.8" hidden="false" customHeight="false" outlineLevel="0" collapsed="false">
      <c r="A1" s="2" t="s">
        <v>0</v>
      </c>
    </row>
    <row r="3" customFormat="false" ht="12.8" hidden="false" customHeight="false" outlineLevel="0" collapsed="false">
      <c r="A3" s="1" t="s">
        <v>1</v>
      </c>
      <c r="B3" s="3" t="s">
        <v>2</v>
      </c>
      <c r="C3" s="4"/>
      <c r="D3" s="4"/>
    </row>
    <row r="4" customFormat="false" ht="12.8" hidden="false" customHeight="false" outlineLevel="0" collapsed="false">
      <c r="A4" s="1" t="s">
        <v>3</v>
      </c>
      <c r="B4" s="3" t="s">
        <v>4</v>
      </c>
      <c r="C4" s="4"/>
      <c r="D4" s="4"/>
    </row>
    <row r="5" customFormat="false" ht="12.8" hidden="false" customHeight="false" outlineLevel="0" collapsed="false">
      <c r="A5" s="1" t="s">
        <v>5</v>
      </c>
      <c r="B5" s="5"/>
      <c r="C5" s="4"/>
      <c r="D5" s="4"/>
    </row>
    <row r="6" customFormat="false" ht="12.8" hidden="false" customHeight="false" outlineLevel="0" collapsed="false">
      <c r="A6" s="1" t="s">
        <v>6</v>
      </c>
      <c r="B6" s="6" t="n">
        <v>23.5</v>
      </c>
      <c r="C6" s="1" t="s">
        <v>7</v>
      </c>
      <c r="D6" s="7" t="s">
        <v>8</v>
      </c>
    </row>
    <row r="7" customFormat="false" ht="12.8" hidden="false" customHeight="false" outlineLevel="0" collapsed="false">
      <c r="A7" s="1" t="s">
        <v>9</v>
      </c>
      <c r="B7" s="6" t="n">
        <v>15.6</v>
      </c>
      <c r="C7" s="1" t="s">
        <v>7</v>
      </c>
      <c r="D7" s="7" t="s">
        <v>8</v>
      </c>
    </row>
    <row r="8" customFormat="false" ht="12.8" hidden="false" customHeight="false" outlineLevel="0" collapsed="false">
      <c r="A8" s="1" t="s">
        <v>10</v>
      </c>
      <c r="B8" s="1" t="n">
        <f aca="false">B6*B7</f>
        <v>366.6</v>
      </c>
      <c r="C8" s="1" t="s">
        <v>11</v>
      </c>
      <c r="D8" s="7" t="s">
        <v>8</v>
      </c>
    </row>
    <row r="9" customFormat="false" ht="12.8" hidden="false" customHeight="false" outlineLevel="0" collapsed="false">
      <c r="A9" s="1" t="s">
        <v>12</v>
      </c>
      <c r="B9" s="0" t="n">
        <v>6000</v>
      </c>
      <c r="C9" s="1" t="s">
        <v>13</v>
      </c>
      <c r="D9" s="7" t="s">
        <v>14</v>
      </c>
    </row>
    <row r="10" customFormat="false" ht="12.8" hidden="false" customHeight="false" outlineLevel="0" collapsed="false">
      <c r="A10" s="1" t="s">
        <v>15</v>
      </c>
      <c r="B10" s="0" t="n">
        <v>4000</v>
      </c>
      <c r="C10" s="1" t="s">
        <v>13</v>
      </c>
      <c r="D10" s="7" t="s">
        <v>14</v>
      </c>
    </row>
    <row r="11" customFormat="false" ht="12.8" hidden="false" customHeight="false" outlineLevel="0" collapsed="false">
      <c r="A11" s="1" t="s">
        <v>16</v>
      </c>
      <c r="B11" s="4" t="n">
        <f aca="false">B6/B18</f>
        <v>0.00391666666666667</v>
      </c>
      <c r="C11" s="4" t="s">
        <v>7</v>
      </c>
      <c r="D11" s="8" t="s">
        <v>17</v>
      </c>
    </row>
    <row r="12" customFormat="false" ht="12.8" hidden="false" customHeight="false" outlineLevel="0" collapsed="false">
      <c r="A12" s="1" t="s">
        <v>18</v>
      </c>
      <c r="B12" s="9" t="s">
        <v>19</v>
      </c>
      <c r="C12" s="10"/>
      <c r="D12" s="8"/>
    </row>
    <row r="13" customFormat="false" ht="12.8" hidden="false" customHeight="false" outlineLevel="0" collapsed="false">
      <c r="A13" s="1" t="s">
        <v>20</v>
      </c>
      <c r="B13" s="9" t="s">
        <v>21</v>
      </c>
      <c r="C13" s="10"/>
      <c r="D13" s="8"/>
    </row>
    <row r="14" customFormat="false" ht="12.8" hidden="false" customHeight="false" outlineLevel="0" collapsed="false">
      <c r="A14" s="1" t="s">
        <v>22</v>
      </c>
      <c r="B14" s="9" t="n">
        <v>6700</v>
      </c>
      <c r="C14" s="10" t="s">
        <v>7</v>
      </c>
    </row>
    <row r="15" customFormat="false" ht="12.8" hidden="false" customHeight="false" outlineLevel="0" collapsed="false">
      <c r="A15" s="1" t="s">
        <v>23</v>
      </c>
      <c r="B15" s="9" t="n">
        <v>30</v>
      </c>
      <c r="C15" s="1" t="s">
        <v>7</v>
      </c>
      <c r="D15" s="1"/>
    </row>
    <row r="16" customFormat="false" ht="12.8" hidden="false" customHeight="false" outlineLevel="0" collapsed="false">
      <c r="A16" s="1" t="s">
        <v>24</v>
      </c>
      <c r="B16" s="11" t="n">
        <f aca="false">B45*B15</f>
        <v>45.7340427870717</v>
      </c>
      <c r="C16" s="1" t="s">
        <v>7</v>
      </c>
      <c r="D16" s="1"/>
    </row>
    <row r="17" customFormat="false" ht="12.8" hidden="false" customHeight="false" outlineLevel="0" collapsed="false">
      <c r="A17" s="1" t="s">
        <v>25</v>
      </c>
      <c r="B17" s="10" t="n">
        <v>400</v>
      </c>
      <c r="C17" s="1" t="s">
        <v>7</v>
      </c>
      <c r="D17" s="7" t="s">
        <v>26</v>
      </c>
    </row>
    <row r="18" customFormat="false" ht="12.8" hidden="false" customHeight="false" outlineLevel="0" collapsed="false">
      <c r="A18" s="1" t="s">
        <v>27</v>
      </c>
      <c r="B18" s="10" t="n">
        <v>6000</v>
      </c>
      <c r="C18" s="4" t="s">
        <v>13</v>
      </c>
      <c r="D18" s="7" t="s">
        <v>28</v>
      </c>
    </row>
    <row r="19" customFormat="false" ht="12.8" hidden="false" customHeight="false" outlineLevel="0" collapsed="false">
      <c r="A19" s="1" t="s">
        <v>29</v>
      </c>
      <c r="B19" s="10" t="n">
        <v>458</v>
      </c>
      <c r="C19" s="4" t="s">
        <v>13</v>
      </c>
      <c r="D19" s="7" t="s">
        <v>30</v>
      </c>
    </row>
    <row r="20" customFormat="false" ht="12.8" hidden="false" customHeight="false" outlineLevel="0" collapsed="false">
      <c r="A20" s="12" t="s">
        <v>31</v>
      </c>
      <c r="B20" s="13" t="n">
        <f aca="false">B17/B6*B18/B19</f>
        <v>222.986156276131</v>
      </c>
      <c r="D20" s="7" t="s">
        <v>32</v>
      </c>
    </row>
    <row r="22" customFormat="false" ht="12.8" hidden="false" customHeight="false" outlineLevel="0" collapsed="false">
      <c r="A22" s="2" t="s">
        <v>33</v>
      </c>
      <c r="B22" s="10" t="n">
        <v>48</v>
      </c>
      <c r="C22" s="1" t="s">
        <v>34</v>
      </c>
      <c r="D22" s="14" t="s">
        <v>35</v>
      </c>
    </row>
    <row r="23" customFormat="false" ht="12.8" hidden="false" customHeight="false" outlineLevel="0" collapsed="false">
      <c r="A23" s="1" t="s">
        <v>36</v>
      </c>
      <c r="B23" s="10" t="n">
        <v>23</v>
      </c>
      <c r="C23" s="1" t="s">
        <v>13</v>
      </c>
      <c r="D23" s="7" t="s">
        <v>37</v>
      </c>
    </row>
    <row r="24" customFormat="false" ht="12.8" hidden="false" customHeight="false" outlineLevel="0" collapsed="false">
      <c r="A24" s="1" t="s">
        <v>38</v>
      </c>
      <c r="B24" s="15" t="n">
        <f aca="false">B23*B11</f>
        <v>0.0900833333333333</v>
      </c>
      <c r="C24" s="1" t="s">
        <v>7</v>
      </c>
      <c r="D24" s="7" t="s">
        <v>39</v>
      </c>
    </row>
    <row r="25" customFormat="false" ht="12.8" hidden="false" customHeight="false" outlineLevel="0" collapsed="false">
      <c r="A25" s="1" t="s">
        <v>40</v>
      </c>
      <c r="B25" s="15" t="n">
        <f aca="false">B23*B11*B20</f>
        <v>20.0873362445415</v>
      </c>
      <c r="C25" s="1" t="s">
        <v>7</v>
      </c>
      <c r="D25" s="7" t="s">
        <v>41</v>
      </c>
    </row>
    <row r="26" customFormat="false" ht="12.8" hidden="false" customHeight="false" outlineLevel="0" collapsed="false">
      <c r="A26" s="12" t="s">
        <v>42</v>
      </c>
      <c r="B26" s="16" t="n">
        <f aca="false">B23*B11*PI()</f>
        <v>0.28300513821088</v>
      </c>
      <c r="C26" s="1" t="s">
        <v>7</v>
      </c>
      <c r="D26" s="7" t="s">
        <v>43</v>
      </c>
    </row>
    <row r="27" customFormat="false" ht="12.8" hidden="false" customHeight="false" outlineLevel="0" collapsed="false">
      <c r="A27" s="17" t="s">
        <v>44</v>
      </c>
      <c r="B27" s="18" t="n">
        <f aca="false">B22/B26</f>
        <v>169.608227975822</v>
      </c>
      <c r="C27" s="1" t="s">
        <v>45</v>
      </c>
      <c r="D27" s="7" t="s">
        <v>46</v>
      </c>
    </row>
    <row r="28" customFormat="false" ht="12.8" hidden="false" customHeight="false" outlineLevel="0" collapsed="false">
      <c r="A28" s="1" t="s">
        <v>47</v>
      </c>
      <c r="B28" s="19" t="n">
        <f aca="false">B7*B27*2</f>
        <v>5291.77671284564</v>
      </c>
      <c r="C28" s="1" t="s">
        <v>48</v>
      </c>
      <c r="D28" s="7" t="s">
        <v>49</v>
      </c>
    </row>
    <row r="29" customFormat="false" ht="12.8" hidden="false" customHeight="false" outlineLevel="0" collapsed="false">
      <c r="A29" s="1" t="s">
        <v>50</v>
      </c>
      <c r="B29" s="20" t="n">
        <f aca="false">B27/5*B6</f>
        <v>797.158671486363</v>
      </c>
      <c r="C29" s="20" t="n">
        <f aca="false">B27/5*B7</f>
        <v>529.177671284564</v>
      </c>
      <c r="D29" s="7" t="s">
        <v>51</v>
      </c>
    </row>
    <row r="31" customFormat="false" ht="12.8" hidden="false" customHeight="false" outlineLevel="0" collapsed="false">
      <c r="A31" s="21" t="s">
        <v>52</v>
      </c>
      <c r="B31" s="22" t="s">
        <v>53</v>
      </c>
      <c r="C31" s="23"/>
      <c r="D31" s="24" t="s">
        <v>54</v>
      </c>
      <c r="E31" s="23"/>
      <c r="F31" s="24" t="s">
        <v>55</v>
      </c>
      <c r="G31" s="23"/>
      <c r="H31" s="24" t="s">
        <v>56</v>
      </c>
      <c r="I31" s="23"/>
      <c r="J31" s="25"/>
      <c r="K31" s="25"/>
      <c r="L31" s="25"/>
    </row>
    <row r="32" customFormat="false" ht="12.8" hidden="false" customHeight="false" outlineLevel="0" collapsed="false">
      <c r="A32" s="26" t="s">
        <v>57</v>
      </c>
      <c r="B32" s="27" t="n">
        <v>-1</v>
      </c>
      <c r="C32" s="28"/>
      <c r="D32" s="27" t="n">
        <v>-1</v>
      </c>
      <c r="E32" s="28"/>
      <c r="F32" s="27" t="n">
        <v>-1</v>
      </c>
      <c r="G32" s="28"/>
      <c r="H32" s="27" t="n">
        <v>-1</v>
      </c>
      <c r="I32" s="28"/>
      <c r="J32" s="25"/>
      <c r="K32" s="25"/>
      <c r="L32" s="25"/>
    </row>
    <row r="33" customFormat="false" ht="12.8" hidden="false" customHeight="false" outlineLevel="0" collapsed="false">
      <c r="A33" s="26" t="s">
        <v>58</v>
      </c>
      <c r="B33" s="27" t="n">
        <v>5</v>
      </c>
      <c r="C33" s="28"/>
      <c r="D33" s="27" t="n">
        <v>5</v>
      </c>
      <c r="E33" s="28"/>
      <c r="F33" s="27" t="n">
        <v>5</v>
      </c>
      <c r="G33" s="28"/>
      <c r="H33" s="27" t="n">
        <v>5</v>
      </c>
      <c r="I33" s="28"/>
      <c r="J33" s="25"/>
      <c r="K33" s="25"/>
      <c r="L33" s="25"/>
    </row>
    <row r="34" customFormat="false" ht="12.8" hidden="false" customHeight="false" outlineLevel="0" collapsed="false">
      <c r="A34" s="26" t="s">
        <v>59</v>
      </c>
      <c r="B34" s="29" t="n">
        <f aca="false">2^(B32+(B33-1)/6)</f>
        <v>0.7937005259841</v>
      </c>
      <c r="C34" s="30" t="s">
        <v>45</v>
      </c>
      <c r="D34" s="29" t="n">
        <f aca="false">2^(D32+(D33-1)/6)</f>
        <v>0.7937005259841</v>
      </c>
      <c r="E34" s="30" t="s">
        <v>45</v>
      </c>
      <c r="F34" s="29" t="n">
        <f aca="false">2^(F32+(F33-1)/6)</f>
        <v>0.7937005259841</v>
      </c>
      <c r="G34" s="30" t="s">
        <v>45</v>
      </c>
      <c r="H34" s="29" t="n">
        <f aca="false">2^(H32+(H33-1)/6)</f>
        <v>0.7937005259841</v>
      </c>
      <c r="I34" s="28" t="s">
        <v>45</v>
      </c>
      <c r="J34" s="25"/>
      <c r="K34" s="25"/>
      <c r="L34" s="25"/>
    </row>
    <row r="35" customFormat="false" ht="12.8" hidden="false" customHeight="false" outlineLevel="0" collapsed="false">
      <c r="A35" s="31" t="s">
        <v>60</v>
      </c>
      <c r="B35" s="32" t="n">
        <f aca="false">B34*$B$20</f>
        <v>176.984229523538</v>
      </c>
      <c r="C35" s="33" t="s">
        <v>45</v>
      </c>
      <c r="D35" s="34" t="n">
        <f aca="false">D34*$B$20</f>
        <v>176.984229523538</v>
      </c>
      <c r="E35" s="33" t="s">
        <v>45</v>
      </c>
      <c r="F35" s="34" t="n">
        <f aca="false">F34*$B$20</f>
        <v>176.984229523538</v>
      </c>
      <c r="G35" s="33" t="s">
        <v>45</v>
      </c>
      <c r="H35" s="34" t="n">
        <f aca="false">H34*$B$20</f>
        <v>176.984229523538</v>
      </c>
      <c r="I35" s="33" t="s">
        <v>45</v>
      </c>
      <c r="J35" s="25"/>
      <c r="K35" s="25"/>
      <c r="L35" s="25"/>
    </row>
    <row r="37" customFormat="false" ht="12.8" hidden="false" customHeight="false" outlineLevel="0" collapsed="false">
      <c r="A37" s="14" t="s">
        <v>61</v>
      </c>
    </row>
    <row r="38" customFormat="false" ht="12.8" hidden="false" customHeight="false" outlineLevel="0" collapsed="false">
      <c r="A38" s="7" t="s">
        <v>62</v>
      </c>
    </row>
    <row r="40" customFormat="false" ht="12.8" hidden="false" customHeight="false" outlineLevel="0" collapsed="false">
      <c r="A40" s="1" t="s">
        <v>63</v>
      </c>
      <c r="B40" s="20" t="n">
        <f aca="false">1/(2*$B$11)</f>
        <v>127.659574468085</v>
      </c>
      <c r="C40" s="1" t="s">
        <v>45</v>
      </c>
      <c r="D40" s="1" t="s">
        <v>64</v>
      </c>
    </row>
    <row r="41" customFormat="false" ht="12.8" hidden="false" customHeight="false" outlineLevel="0" collapsed="false">
      <c r="A41" s="1" t="s">
        <v>65</v>
      </c>
      <c r="B41" s="20" t="n">
        <f aca="false">1/(4*$B$11)</f>
        <v>63.8297872340426</v>
      </c>
      <c r="C41" s="1" t="s">
        <v>45</v>
      </c>
      <c r="D41" s="1" t="s">
        <v>66</v>
      </c>
    </row>
    <row r="42" customFormat="false" ht="12.8" hidden="false" customHeight="false" outlineLevel="0" collapsed="false">
      <c r="A42" s="1" t="s">
        <v>67</v>
      </c>
      <c r="B42" s="35" t="n">
        <f aca="false">B41/5</f>
        <v>12.7659574468085</v>
      </c>
      <c r="C42" s="1" t="s">
        <v>68</v>
      </c>
      <c r="D42" s="1" t="s">
        <v>69</v>
      </c>
    </row>
    <row r="43" customFormat="false" ht="12.8" hidden="false" customHeight="false" outlineLevel="0" collapsed="false">
      <c r="A43" s="1" t="s">
        <v>70</v>
      </c>
      <c r="B43" s="35" t="n">
        <f aca="false">B42*B6</f>
        <v>300</v>
      </c>
      <c r="C43" s="1" t="s">
        <v>7</v>
      </c>
      <c r="D43" s="1" t="s">
        <v>71</v>
      </c>
    </row>
    <row r="44" customFormat="false" ht="12.8" hidden="false" customHeight="false" outlineLevel="0" collapsed="false">
      <c r="A44" s="1" t="s">
        <v>72</v>
      </c>
      <c r="B44" s="35" t="n">
        <f aca="false">SQRT(B6^2+B7^2)</f>
        <v>28.2065595207923</v>
      </c>
      <c r="C44" s="1" t="s">
        <v>7</v>
      </c>
    </row>
    <row r="45" customFormat="false" ht="12.8" hidden="false" customHeight="false" outlineLevel="0" collapsed="false">
      <c r="A45" s="1" t="s">
        <v>73</v>
      </c>
      <c r="B45" s="35" t="n">
        <f aca="false">43/B44</f>
        <v>1.52446809290239</v>
      </c>
    </row>
    <row r="46" customFormat="false" ht="12.8" hidden="false" customHeight="false" outlineLevel="0" collapsed="false">
      <c r="A46" s="1" t="s">
        <v>74</v>
      </c>
      <c r="B46" s="20" t="n">
        <f aca="false">B45*B15</f>
        <v>45.7340427870717</v>
      </c>
      <c r="C46" s="1" t="s">
        <v>7</v>
      </c>
    </row>
  </sheetData>
  <hyperlinks>
    <hyperlink ref="D22" r:id="rId1" display="(https://www.ags.tu-bs.de/?id=produktionen:medientechnik:siemensstern)"/>
    <hyperlink ref="A37" r:id="rId2" display="(Resolution': object size, calculation https://www.edmundoptics.com/knowledge-center/tech-tools/1951-usaf-resolution/)"/>
  </hyperlinks>
  <printOptions headings="false" gridLines="false" gridLinesSet="true" horizontalCentered="false" verticalCentered="false"/>
  <pageMargins left="0.186805555555556" right="0.152083333333333" top="0.274305555555556" bottom="0.445138888888889" header="0.511811023622047" footer="0.511811023622047"/>
  <pageSetup paperSize="9" scale="13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2105</TotalTime>
  <Application>LibreOffice/24.2.3.2$Windows_x86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2024-09-30T16:56:11Z</dcterms:created>
  <dc:creator/>
  <dc:description/>
  <dc:language>de-DE</dc:language>
  <cp:lastModifiedBy/>
  <cp:lastPrinted>2024-10-04T18:04:09Z</cp:lastPrinted>
  <dcterms:modified xsi:type="dcterms:W3CDTF">2024-10-27T11:47:37Z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